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04D96C0B-0838-4EF8-9C83-30B95AC23EC1}" xr6:coauthVersionLast="45" xr6:coauthVersionMax="45" xr10:uidLastSave="{00000000-0000-0000-0000-000000000000}"/>
  <bookViews>
    <workbookView xWindow="4830" yWindow="1215" windowWidth="14385" windowHeight="18585" xr2:uid="{506D26A7-0837-4F8A-83F4-F1D0A6A6FA6E}"/>
  </bookViews>
  <sheets>
    <sheet name="Report 11 Operating by Clas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D17" i="1"/>
  <c r="C17" i="1"/>
  <c r="B17" i="1" l="1"/>
  <c r="E17" i="1" s="1"/>
</calcChain>
</file>

<file path=xl/sharedStrings.xml><?xml version="1.0" encoding="utf-8"?>
<sst xmlns="http://schemas.openxmlformats.org/spreadsheetml/2006/main" count="21" uniqueCount="21">
  <si>
    <t>Class Description</t>
  </si>
  <si>
    <t>701 – Passenger Cars</t>
  </si>
  <si>
    <t>702 – Heavy Trucks 26,001 lbs. and up</t>
  </si>
  <si>
    <t>703 – Small Buses up to 15 passengers</t>
  </si>
  <si>
    <t>707 – Sport Utility Vehicles</t>
  </si>
  <si>
    <t>708 – Cargo and Passenger Vans</t>
  </si>
  <si>
    <t>709 – Light Trucks 8,600 lbs. and under</t>
  </si>
  <si>
    <t>710 – Mounted Equipment with truck chassis</t>
  </si>
  <si>
    <t>714 – Light Medium Trucks 8,601 lbs. – 14,999 lbs.</t>
  </si>
  <si>
    <t>715 – Medium Trucks 15,000 lbs. – 26,000 lbs.</t>
  </si>
  <si>
    <t>716 – Minivans</t>
  </si>
  <si>
    <t>718 – Buses 16 -28 passengers</t>
  </si>
  <si>
    <t>719 – Buses 29+ passengers</t>
  </si>
  <si>
    <t>720 – Other Vehicles</t>
  </si>
  <si>
    <t>704 – Motorcycles</t>
  </si>
  <si>
    <t>Total</t>
  </si>
  <si>
    <t>Fuel</t>
  </si>
  <si>
    <t>Expenses</t>
  </si>
  <si>
    <t>Mileage</t>
  </si>
  <si>
    <t>Cost Per Mile</t>
  </si>
  <si>
    <t>405 - DPS - Average Cost of Operation by Class - Fiscal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</si>
</sst>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vertical="top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7" fontId="0" fillId="0" borderId="0" xfId="1" applyNumberFormat="1" applyFont="1" applyAlignment="1">
      <alignment horizontal="right"/>
    </xf>
    <xf numFmtId="37" fontId="0" fillId="0" borderId="0" xfId="0" applyNumberFormat="1" applyFont="1" applyAlignment="1">
      <alignment horizontal="right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8"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5" formatCode="#,##0_);\(#,##0\)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5" formatCode="#,##0_);\(#,##0\)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E17" totalsRowCount="1">
  <tableColumns count="5">
    <tableColumn id="1" xr3:uid="{E6E45E89-0428-4CF3-B793-3FF458CD7D8F}" name="Class Description" totalsRowLabel="Total"/>
    <tableColumn id="2" xr3:uid="{685229F4-77EE-4FE3-A04B-E2D6B674293A}" name="Fuel" totalsRowFunction="custom" dataDxfId="7" totalsRowDxfId="3">
      <totalsRowFormula>SUM(Table1[Fuel])</totalsRowFormula>
    </tableColumn>
    <tableColumn id="5" xr3:uid="{5A7A745F-D912-4D79-A996-D9A62D81AB59}" name="Expenses" totalsRowFunction="custom" dataDxfId="6" totalsRowDxfId="2">
      <totalsRowFormula>SUM(Table1[Expenses])</totalsRowFormula>
    </tableColumn>
    <tableColumn id="4" xr3:uid="{63F06219-E420-4DAB-BA5F-ABE4D321429E}" name="Mileage" totalsRowFunction="custom" dataDxfId="5" totalsRowDxfId="1" dataCellStyle="Comma">
      <totalsRowFormula>SUM(Table1[Mileage])</totalsRowFormula>
    </tableColumn>
    <tableColumn id="3" xr3:uid="{FBF343D3-9AF1-447C-AE15-9EC50A9BCA1E}" name="Cost Per Mile" totalsRowFunction="custom" dataDxfId="4" totalsRowDxfId="0">
      <calculatedColumnFormula>IF(Table1[[#This Row],[Mileage]]&lt;&gt;0,(Table1[[#This Row],[Fuel]]+Table1[[#This Row],[Expenses]])/Table1[[#This Row],[Mileage]],0)</calculatedColumnFormula>
      <totalsRowFormula>(Table1[[#Totals],[Fuel]]+Table1[[#Totals],[Expenses]])/Table1[[#Totals],[Mileage]]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E17"/>
  <sheetViews>
    <sheetView tabSelected="1" workbookViewId="0">
      <selection activeCell="A22" sqref="A22"/>
    </sheetView>
  </sheetViews>
  <sheetFormatPr defaultRowHeight="15" x14ac:dyDescent="0.25"/>
  <cols>
    <col min="1" max="1" width="44.7109375" customWidth="1"/>
    <col min="2" max="5" width="16.7109375" customWidth="1"/>
  </cols>
  <sheetData>
    <row r="1" spans="1:5" ht="25.5" customHeight="1" x14ac:dyDescent="0.25">
      <c r="A1" s="1" t="s">
        <v>20</v>
      </c>
    </row>
    <row r="2" spans="1:5" x14ac:dyDescent="0.25">
      <c r="A2" t="s">
        <v>0</v>
      </c>
      <c r="B2" s="3" t="s">
        <v>16</v>
      </c>
      <c r="C2" s="3" t="s">
        <v>17</v>
      </c>
      <c r="D2" s="3" t="s">
        <v>18</v>
      </c>
      <c r="E2" s="3" t="s">
        <v>19</v>
      </c>
    </row>
    <row r="3" spans="1:5" x14ac:dyDescent="0.25">
      <c r="A3" t="s">
        <v>1</v>
      </c>
      <c r="B3" s="2">
        <v>1249555.3999999999</v>
      </c>
      <c r="C3" s="2">
        <v>875785.38</v>
      </c>
      <c r="D3" s="4">
        <v>10252865</v>
      </c>
      <c r="E3" s="2">
        <f>IF(Table1[[#This Row],[Mileage]]&lt;&gt;0,(Table1[[#This Row],[Fuel]]+Table1[[#This Row],[Expenses]])/Table1[[#This Row],[Mileage]],0)</f>
        <v>0.20729237925204319</v>
      </c>
    </row>
    <row r="4" spans="1:5" x14ac:dyDescent="0.25">
      <c r="A4" t="s">
        <v>2</v>
      </c>
      <c r="B4" s="2">
        <v>11170.509999999998</v>
      </c>
      <c r="C4" s="2">
        <v>18447.55</v>
      </c>
      <c r="D4" s="4">
        <v>34212</v>
      </c>
      <c r="E4" s="2">
        <f>IF(Table1[[#This Row],[Mileage]]&lt;&gt;0,(Table1[[#This Row],[Fuel]]+Table1[[#This Row],[Expenses]])/Table1[[#This Row],[Mileage]],0)</f>
        <v>0.86572138430959888</v>
      </c>
    </row>
    <row r="5" spans="1:5" x14ac:dyDescent="0.25">
      <c r="A5" t="s">
        <v>3</v>
      </c>
      <c r="B5" s="2">
        <v>0</v>
      </c>
      <c r="C5" s="2">
        <v>0</v>
      </c>
      <c r="D5" s="4">
        <v>0</v>
      </c>
      <c r="E5" s="2">
        <f>IF(Table1[[#This Row],[Mileage]]&lt;&gt;0,(Table1[[#This Row],[Fuel]]+Table1[[#This Row],[Expenses]])/Table1[[#This Row],[Mileage]],0)</f>
        <v>0</v>
      </c>
    </row>
    <row r="6" spans="1:5" x14ac:dyDescent="0.25">
      <c r="A6" t="s">
        <v>14</v>
      </c>
      <c r="B6" s="2">
        <v>3504.3100000000004</v>
      </c>
      <c r="C6" s="2">
        <v>19807.330000000002</v>
      </c>
      <c r="D6" s="4">
        <v>36801</v>
      </c>
      <c r="E6" s="2">
        <f>IF(Table1[[#This Row],[Mileage]]&lt;&gt;0,(Table1[[#This Row],[Fuel]]+Table1[[#This Row],[Expenses]])/Table1[[#This Row],[Mileage]],0)</f>
        <v>0.63345126491127968</v>
      </c>
    </row>
    <row r="7" spans="1:5" x14ac:dyDescent="0.25">
      <c r="A7" t="s">
        <v>4</v>
      </c>
      <c r="B7" s="2">
        <v>14649295.869999999</v>
      </c>
      <c r="C7" s="2">
        <v>6752721.8899999997</v>
      </c>
      <c r="D7" s="4">
        <v>82077788</v>
      </c>
      <c r="E7" s="2">
        <f>IF(Table1[[#This Row],[Mileage]]&lt;&gt;0,(Table1[[#This Row],[Fuel]]+Table1[[#This Row],[Expenses]])/Table1[[#This Row],[Mileage]],0)</f>
        <v>0.26075285752096533</v>
      </c>
    </row>
    <row r="8" spans="1:5" x14ac:dyDescent="0.25">
      <c r="A8" t="s">
        <v>5</v>
      </c>
      <c r="B8" s="2">
        <v>39493.64</v>
      </c>
      <c r="C8" s="2">
        <v>21541.260000000002</v>
      </c>
      <c r="D8" s="4">
        <v>236197</v>
      </c>
      <c r="E8" s="2">
        <f>IF(Table1[[#This Row],[Mileage]]&lt;&gt;0,(Table1[[#This Row],[Fuel]]+Table1[[#This Row],[Expenses]])/Table1[[#This Row],[Mileage]],0)</f>
        <v>0.25840675368442445</v>
      </c>
    </row>
    <row r="9" spans="1:5" x14ac:dyDescent="0.25">
      <c r="A9" t="s">
        <v>6</v>
      </c>
      <c r="B9" s="2">
        <v>2481860.7299999981</v>
      </c>
      <c r="C9" s="2">
        <v>1082399.479999989</v>
      </c>
      <c r="D9" s="4">
        <v>16365700</v>
      </c>
      <c r="E9" s="2">
        <f>IF(Table1[[#This Row],[Mileage]]&lt;&gt;0,(Table1[[#This Row],[Fuel]]+Table1[[#This Row],[Expenses]])/Table1[[#This Row],[Mileage]],0)</f>
        <v>0.21778843618054755</v>
      </c>
    </row>
    <row r="10" spans="1:5" x14ac:dyDescent="0.25">
      <c r="A10" t="s">
        <v>7</v>
      </c>
      <c r="B10" s="2">
        <v>0</v>
      </c>
      <c r="C10" s="2">
        <v>0</v>
      </c>
      <c r="D10" s="4">
        <v>0</v>
      </c>
      <c r="E10" s="2">
        <f>IF(Table1[[#This Row],[Mileage]]&lt;&gt;0,(Table1[[#This Row],[Fuel]]+Table1[[#This Row],[Expenses]])/Table1[[#This Row],[Mileage]],0)</f>
        <v>0</v>
      </c>
    </row>
    <row r="11" spans="1:5" x14ac:dyDescent="0.25">
      <c r="A11" t="s">
        <v>8</v>
      </c>
      <c r="B11" s="2">
        <v>169818.45999999985</v>
      </c>
      <c r="C11" s="2">
        <v>100785.75999999997</v>
      </c>
      <c r="D11" s="4">
        <v>777229</v>
      </c>
      <c r="E11" s="2">
        <f>IF(Table1[[#This Row],[Mileage]]&lt;&gt;0,(Table1[[#This Row],[Fuel]]+Table1[[#This Row],[Expenses]])/Table1[[#This Row],[Mileage]],0)</f>
        <v>0.34816536696391898</v>
      </c>
    </row>
    <row r="12" spans="1:5" x14ac:dyDescent="0.25">
      <c r="A12" t="s">
        <v>9</v>
      </c>
      <c r="B12" s="2">
        <v>61173.380000000019</v>
      </c>
      <c r="C12" s="2">
        <v>41980.139999999985</v>
      </c>
      <c r="D12" s="4">
        <v>238302</v>
      </c>
      <c r="E12" s="2">
        <f>IF(Table1[[#This Row],[Mileage]]&lt;&gt;0,(Table1[[#This Row],[Fuel]]+Table1[[#This Row],[Expenses]])/Table1[[#This Row],[Mileage]],0)</f>
        <v>0.4328688806640314</v>
      </c>
    </row>
    <row r="13" spans="1:5" x14ac:dyDescent="0.25">
      <c r="A13" t="s">
        <v>10</v>
      </c>
      <c r="B13" s="2">
        <v>4777.7700000000013</v>
      </c>
      <c r="C13" s="2">
        <v>13294.07</v>
      </c>
      <c r="D13" s="4">
        <v>43232</v>
      </c>
      <c r="E13" s="2">
        <f>IF(Table1[[#This Row],[Mileage]]&lt;&gt;0,(Table1[[#This Row],[Fuel]]+Table1[[#This Row],[Expenses]])/Table1[[#This Row],[Mileage]],0)</f>
        <v>0.41801998519615102</v>
      </c>
    </row>
    <row r="14" spans="1:5" x14ac:dyDescent="0.25">
      <c r="A14" t="s">
        <v>11</v>
      </c>
      <c r="B14" s="2">
        <v>0</v>
      </c>
      <c r="C14" s="2">
        <v>0</v>
      </c>
      <c r="D14" s="4">
        <v>0</v>
      </c>
      <c r="E14" s="2">
        <f>IF(Table1[[#This Row],[Mileage]]&lt;&gt;0,(Table1[[#This Row],[Fuel]]+Table1[[#This Row],[Expenses]])/Table1[[#This Row],[Mileage]],0)</f>
        <v>0</v>
      </c>
    </row>
    <row r="15" spans="1:5" x14ac:dyDescent="0.25">
      <c r="A15" t="s">
        <v>12</v>
      </c>
      <c r="B15" s="2">
        <v>5175.67</v>
      </c>
      <c r="C15" s="2">
        <v>5557.5300000000007</v>
      </c>
      <c r="D15" s="4">
        <v>15117</v>
      </c>
      <c r="E15" s="2">
        <f>IF(Table1[[#This Row],[Mileage]]&lt;&gt;0,(Table1[[#This Row],[Fuel]]+Table1[[#This Row],[Expenses]])/Table1[[#This Row],[Mileage]],0)</f>
        <v>0.71000859958986573</v>
      </c>
    </row>
    <row r="16" spans="1:5" x14ac:dyDescent="0.25">
      <c r="A16" t="s">
        <v>13</v>
      </c>
      <c r="B16" s="2">
        <v>1462.2900000000002</v>
      </c>
      <c r="C16" s="2">
        <v>6980.7000000000007</v>
      </c>
      <c r="D16" s="4">
        <v>8039</v>
      </c>
      <c r="E16" s="2">
        <f>IF(Table1[[#This Row],[Mileage]]&lt;&gt;0,(Table1[[#This Row],[Fuel]]+Table1[[#This Row],[Expenses]])/Table1[[#This Row],[Mileage]],0)</f>
        <v>1.0502537629058342</v>
      </c>
    </row>
    <row r="17" spans="1:5" x14ac:dyDescent="0.25">
      <c r="A17" t="s">
        <v>15</v>
      </c>
      <c r="B17" s="2">
        <f>SUM(Table1[Fuel])</f>
        <v>18677288.029999997</v>
      </c>
      <c r="C17" s="2">
        <f>SUM(Table1[Expenses])</f>
        <v>8939301.0899999868</v>
      </c>
      <c r="D17" s="5">
        <f>SUM(Table1[Mileage])</f>
        <v>110085482</v>
      </c>
      <c r="E17" s="6">
        <f>(Table1[[#Totals],[Fuel]]+Table1[[#Totals],[Expenses]])/Table1[[#Totals],[Mileage]]</f>
        <v>0.25086495165638628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11 Operating by Class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2021-10-13T20:48:57Z</dcterms:modified>
</cp:coreProperties>
</file>